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325" yWindow="180" windowWidth="24915" windowHeight="12075"/>
  </bookViews>
  <sheets>
    <sheet name="My COMP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7" i="1"/>
  <c r="O17"/>
  <c r="L17"/>
  <c r="I17"/>
  <c r="F17"/>
  <c r="C17"/>
  <c r="B17"/>
  <c r="D34"/>
  <c r="S32"/>
  <c r="P32"/>
  <c r="M32"/>
  <c r="J32"/>
  <c r="G32"/>
  <c r="D32"/>
  <c r="S31"/>
  <c r="P31"/>
  <c r="M31"/>
  <c r="J31"/>
  <c r="G31"/>
  <c r="D31"/>
  <c r="T15"/>
  <c r="T16"/>
  <c r="Q15"/>
  <c r="Q16"/>
  <c r="N15"/>
  <c r="N16"/>
  <c r="K15"/>
  <c r="K16"/>
  <c r="H15"/>
  <c r="H16"/>
  <c r="E15"/>
  <c r="E16"/>
  <c r="T14"/>
  <c r="T13"/>
  <c r="T12"/>
  <c r="Q14"/>
  <c r="S34" s="1"/>
  <c r="Q13"/>
  <c r="Q12"/>
  <c r="N14"/>
  <c r="P34" s="1"/>
  <c r="N13"/>
  <c r="N12"/>
  <c r="H13"/>
  <c r="H14"/>
  <c r="J34" s="1"/>
  <c r="H12"/>
  <c r="K14"/>
  <c r="M34" s="1"/>
  <c r="K13"/>
  <c r="K12"/>
  <c r="E14"/>
  <c r="G34" s="1"/>
  <c r="E13"/>
  <c r="E12"/>
  <c r="D35" l="1"/>
  <c r="D36" s="1"/>
  <c r="C21" s="1"/>
  <c r="N17"/>
  <c r="L25" s="1"/>
  <c r="K17"/>
  <c r="I24" s="1"/>
  <c r="I26" s="1"/>
  <c r="H17"/>
  <c r="F24" s="1"/>
  <c r="F26" s="1"/>
  <c r="P35"/>
  <c r="P36" s="1"/>
  <c r="O21" s="1"/>
  <c r="J35"/>
  <c r="J36" s="1"/>
  <c r="I21" s="1"/>
  <c r="T17"/>
  <c r="R24" s="1"/>
  <c r="R26" s="1"/>
  <c r="G35"/>
  <c r="G36" s="1"/>
  <c r="F21" s="1"/>
  <c r="S35"/>
  <c r="S36" s="1"/>
  <c r="R21" s="1"/>
  <c r="E17"/>
  <c r="C25" s="1"/>
  <c r="M35"/>
  <c r="M36" s="1"/>
  <c r="L21" s="1"/>
  <c r="Q17"/>
  <c r="O25" s="1"/>
  <c r="L24" l="1"/>
  <c r="L26" s="1"/>
  <c r="C24"/>
  <c r="C26" s="1"/>
  <c r="F25"/>
  <c r="I25"/>
  <c r="O24"/>
  <c r="O26" s="1"/>
  <c r="R25"/>
  <c r="C22"/>
  <c r="F22"/>
  <c r="R22"/>
  <c r="O22"/>
  <c r="I22"/>
  <c r="L22"/>
  <c r="F23" l="1"/>
  <c r="R23"/>
  <c r="O23"/>
  <c r="I23"/>
  <c r="L23"/>
  <c r="C23"/>
  <c r="B26" l="1"/>
</calcChain>
</file>

<file path=xl/sharedStrings.xml><?xml version="1.0" encoding="utf-8"?>
<sst xmlns="http://schemas.openxmlformats.org/spreadsheetml/2006/main" count="110" uniqueCount="50">
  <si>
    <t>Neighborhood</t>
  </si>
  <si>
    <t>Site name</t>
  </si>
  <si>
    <t>Address</t>
  </si>
  <si>
    <t>Improvement Type</t>
  </si>
  <si>
    <t>Improvement Style</t>
  </si>
  <si>
    <t>Quality</t>
  </si>
  <si>
    <t>Condition</t>
  </si>
  <si>
    <t>Year Built</t>
  </si>
  <si>
    <t>Actual Area</t>
  </si>
  <si>
    <t>Land value</t>
  </si>
  <si>
    <t>Effective Year</t>
  </si>
  <si>
    <t>Sale Date</t>
  </si>
  <si>
    <t>Sale Price</t>
  </si>
  <si>
    <t>Comp Objective Index Value</t>
  </si>
  <si>
    <t>Value</t>
  </si>
  <si>
    <t>Net Adj</t>
  </si>
  <si>
    <t>Gross Adj</t>
  </si>
  <si>
    <t>Indicated Value</t>
  </si>
  <si>
    <t>45130F</t>
  </si>
  <si>
    <t>SUBJECT</t>
  </si>
  <si>
    <t>COMP1</t>
  </si>
  <si>
    <t>COMP2</t>
  </si>
  <si>
    <t>COMP3</t>
  </si>
  <si>
    <t>03418499</t>
  </si>
  <si>
    <t xml:space="preserve">Westcliff Addition 107-8 </t>
  </si>
  <si>
    <t>4608 Lassen Ct</t>
  </si>
  <si>
    <t>ResSingFam</t>
  </si>
  <si>
    <t>Traditional</t>
  </si>
  <si>
    <t>Average</t>
  </si>
  <si>
    <t>AboveAvg</t>
  </si>
  <si>
    <t>VALUE</t>
  </si>
  <si>
    <t>RATE</t>
  </si>
  <si>
    <t>ADJ</t>
  </si>
  <si>
    <t>Feature Value (pool)</t>
  </si>
  <si>
    <t>Defeature Value (busy street)</t>
  </si>
  <si>
    <t>Defeature Value (flood zone)</t>
  </si>
  <si>
    <t>COMP4</t>
  </si>
  <si>
    <t>COMP5</t>
  </si>
  <si>
    <t>COMP6</t>
  </si>
  <si>
    <t>INDEX VALUE CALCULATION</t>
  </si>
  <si>
    <t>Year</t>
  </si>
  <si>
    <t>SqFt</t>
  </si>
  <si>
    <t>Land</t>
  </si>
  <si>
    <t>Feature</t>
  </si>
  <si>
    <t>Eff Year</t>
  </si>
  <si>
    <t>Cond</t>
  </si>
  <si>
    <t>Qual</t>
  </si>
  <si>
    <t>Σ</t>
  </si>
  <si>
    <t>1965</t>
  </si>
  <si>
    <t>TAD Account Number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</si>
</sst>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2" applyNumberFormat="0" applyAlignment="0" applyProtection="0"/>
    <xf numFmtId="0" fontId="4" fillId="4" borderId="0" applyNumberFormat="0" applyBorder="0" applyAlignment="0" applyProtection="0"/>
  </cellStyleXfs>
  <cellXfs count="35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4" fontId="0" fillId="0" borderId="0" xfId="1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2" borderId="1" xfId="3" applyFont="1"/>
    <xf numFmtId="1" fontId="0" fillId="2" borderId="1" xfId="3" applyNumberFormat="1" applyFont="1" applyAlignment="1">
      <alignment horizontal="left" vertical="center"/>
    </xf>
    <xf numFmtId="44" fontId="0" fillId="2" borderId="1" xfId="3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left" vertical="center"/>
    </xf>
    <xf numFmtId="10" fontId="0" fillId="0" borderId="0" xfId="2" applyNumberFormat="1" applyFont="1" applyAlignment="1">
      <alignment horizontal="left" vertical="center"/>
    </xf>
    <xf numFmtId="49" fontId="2" fillId="3" borderId="2" xfId="4" applyNumberFormat="1" applyAlignment="1">
      <alignment horizontal="center" vertical="center"/>
    </xf>
    <xf numFmtId="1" fontId="2" fillId="3" borderId="2" xfId="4" applyNumberFormat="1" applyAlignment="1">
      <alignment horizontal="center" vertical="center"/>
    </xf>
    <xf numFmtId="2" fontId="2" fillId="3" borderId="2" xfId="4" applyNumberFormat="1" applyAlignment="1">
      <alignment horizontal="left" vertical="center"/>
    </xf>
    <xf numFmtId="0" fontId="2" fillId="3" borderId="2" xfId="4" applyNumberFormat="1" applyAlignment="1">
      <alignment horizontal="center" vertical="center"/>
    </xf>
    <xf numFmtId="49" fontId="3" fillId="3" borderId="2" xfId="4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2" fillId="3" borderId="2" xfId="4" applyNumberFormat="1" applyAlignment="1">
      <alignment horizontal="center"/>
    </xf>
    <xf numFmtId="0" fontId="2" fillId="3" borderId="2" xfId="4" applyAlignment="1">
      <alignment horizontal="center"/>
    </xf>
    <xf numFmtId="49" fontId="2" fillId="3" borderId="2" xfId="4" applyNumberFormat="1" applyAlignment="1">
      <alignment horizontal="center" vertical="center"/>
    </xf>
    <xf numFmtId="2" fontId="2" fillId="3" borderId="2" xfId="4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49" fontId="4" fillId="4" borderId="3" xfId="5" applyNumberFormat="1" applyBorder="1" applyAlignment="1">
      <alignment vertical="center"/>
    </xf>
    <xf numFmtId="49" fontId="4" fillId="4" borderId="3" xfId="5" applyNumberFormat="1" applyBorder="1" applyAlignment="1">
      <alignment horizontal="left" vertical="center"/>
    </xf>
    <xf numFmtId="1" fontId="4" fillId="4" borderId="0" xfId="5" applyNumberFormat="1" applyAlignment="1">
      <alignment horizontal="left" vertical="center"/>
    </xf>
    <xf numFmtId="1" fontId="0" fillId="2" borderId="4" xfId="3" applyNumberFormat="1" applyFont="1" applyBorder="1" applyAlignment="1">
      <alignment horizontal="left" vertical="center"/>
    </xf>
    <xf numFmtId="2" fontId="4" fillId="4" borderId="3" xfId="5" applyNumberFormat="1" applyBorder="1" applyAlignment="1">
      <alignment horizontal="left" vertical="center"/>
    </xf>
    <xf numFmtId="1" fontId="4" fillId="4" borderId="3" xfId="5" applyNumberFormat="1" applyBorder="1" applyAlignment="1">
      <alignment horizontal="left" vertical="center"/>
    </xf>
    <xf numFmtId="1" fontId="2" fillId="3" borderId="5" xfId="4" applyNumberFormat="1" applyBorder="1" applyAlignment="1">
      <alignment horizontal="right" vertical="center"/>
    </xf>
    <xf numFmtId="44" fontId="4" fillId="4" borderId="3" xfId="5" applyNumberFormat="1" applyBorder="1" applyAlignment="1">
      <alignment horizontal="left" vertical="center"/>
    </xf>
  </cellXfs>
  <cellStyles count="6">
    <cellStyle name="Calculation" xfId="4" builtinId="22"/>
    <cellStyle name="Currency" xfId="1" builtinId="4"/>
    <cellStyle name="Good" xfId="5" builtinId="26"/>
    <cellStyle name="Normal" xfId="0" builtinId="0"/>
    <cellStyle name="Note" xfId="3" builtinId="1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>
      <selection activeCell="A31" sqref="A31"/>
    </sheetView>
  </sheetViews>
  <sheetFormatPr defaultRowHeight="15"/>
  <cols>
    <col min="1" max="1" width="33" customWidth="1"/>
    <col min="2" max="2" width="24.140625" style="1" bestFit="1" customWidth="1"/>
    <col min="3" max="3" width="7.85546875" style="1" customWidth="1"/>
    <col min="4" max="4" width="8.140625" style="1" customWidth="1"/>
    <col min="5" max="5" width="13.140625" style="1" customWidth="1"/>
    <col min="6" max="6" width="7.85546875" style="1" customWidth="1"/>
    <col min="7" max="7" width="8.140625" style="1" customWidth="1"/>
    <col min="8" max="8" width="13.42578125" style="1" customWidth="1"/>
    <col min="9" max="9" width="7.85546875" style="1" customWidth="1"/>
    <col min="10" max="10" width="8.140625" style="1" customWidth="1"/>
    <col min="11" max="11" width="14.5703125" style="1" customWidth="1"/>
    <col min="12" max="12" width="7.85546875" style="1" customWidth="1"/>
    <col min="13" max="13" width="8.140625" style="1" customWidth="1"/>
    <col min="14" max="14" width="13.28515625" style="1" customWidth="1"/>
    <col min="15" max="15" width="7.85546875" style="1" customWidth="1"/>
    <col min="16" max="16" width="8.140625" style="1" customWidth="1"/>
    <col min="17" max="17" width="13.28515625" style="1" customWidth="1"/>
    <col min="18" max="18" width="7.85546875" style="1" customWidth="1"/>
    <col min="19" max="19" width="8.140625" style="1" customWidth="1"/>
    <col min="20" max="20" width="13.28515625" style="1" customWidth="1"/>
  </cols>
  <sheetData>
    <row r="1" spans="1:20">
      <c r="B1" s="1" t="s">
        <v>19</v>
      </c>
      <c r="C1" s="18" t="s">
        <v>20</v>
      </c>
      <c r="D1" s="18"/>
      <c r="E1" s="18"/>
      <c r="F1" s="18" t="s">
        <v>21</v>
      </c>
      <c r="G1" s="18"/>
      <c r="H1" s="18"/>
      <c r="I1" s="18" t="s">
        <v>22</v>
      </c>
      <c r="J1" s="18"/>
      <c r="K1" s="18"/>
      <c r="L1" s="18" t="s">
        <v>36</v>
      </c>
      <c r="M1" s="18"/>
      <c r="N1" s="18"/>
      <c r="O1" s="18" t="s">
        <v>37</v>
      </c>
      <c r="P1" s="18"/>
      <c r="Q1" s="18"/>
      <c r="R1" s="18" t="s">
        <v>38</v>
      </c>
      <c r="S1" s="18"/>
      <c r="T1" s="18"/>
    </row>
    <row r="2" spans="1:20">
      <c r="A2" t="s">
        <v>49</v>
      </c>
      <c r="B2" s="27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>
      <c r="A3" t="s">
        <v>0</v>
      </c>
      <c r="B3" s="27" t="s">
        <v>18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>
      <c r="A4" t="s">
        <v>1</v>
      </c>
      <c r="B4" s="27" t="s">
        <v>24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>
      <c r="A5" t="s">
        <v>2</v>
      </c>
      <c r="B5" s="27" t="s">
        <v>25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>
      <c r="A6" t="s">
        <v>3</v>
      </c>
      <c r="B6" s="27" t="s">
        <v>26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>
      <c r="A7" t="s">
        <v>4</v>
      </c>
      <c r="B7" s="27" t="s">
        <v>27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>
      <c r="A8" t="s">
        <v>5</v>
      </c>
      <c r="B8" s="27" t="s">
        <v>29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>
      <c r="A9" t="s">
        <v>6</v>
      </c>
      <c r="B9" s="27" t="s">
        <v>28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>
      <c r="A10" t="s">
        <v>7</v>
      </c>
      <c r="B10" s="27" t="s">
        <v>48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>
      <c r="B11" s="2"/>
      <c r="C11" s="1" t="s">
        <v>30</v>
      </c>
      <c r="D11" s="1" t="s">
        <v>31</v>
      </c>
      <c r="E11" s="1" t="s">
        <v>32</v>
      </c>
      <c r="F11" s="1" t="s">
        <v>30</v>
      </c>
      <c r="G11" s="1" t="s">
        <v>31</v>
      </c>
      <c r="H11" s="1" t="s">
        <v>32</v>
      </c>
      <c r="I11" s="1" t="s">
        <v>30</v>
      </c>
      <c r="J11" s="1" t="s">
        <v>31</v>
      </c>
      <c r="K11" s="1" t="s">
        <v>32</v>
      </c>
      <c r="L11" s="1" t="s">
        <v>30</v>
      </c>
      <c r="M11" s="1" t="s">
        <v>31</v>
      </c>
      <c r="N11" s="1" t="s">
        <v>32</v>
      </c>
      <c r="O11" s="1" t="s">
        <v>30</v>
      </c>
      <c r="P11" s="1" t="s">
        <v>31</v>
      </c>
      <c r="Q11" s="1" t="s">
        <v>32</v>
      </c>
      <c r="R11" s="1" t="s">
        <v>30</v>
      </c>
      <c r="S11" s="1" t="s">
        <v>31</v>
      </c>
      <c r="T11" s="1" t="s">
        <v>32</v>
      </c>
    </row>
    <row r="12" spans="1:20">
      <c r="A12" t="s">
        <v>8</v>
      </c>
      <c r="B12" s="31">
        <v>1849</v>
      </c>
      <c r="C12" s="31"/>
      <c r="D12" s="3">
        <v>50</v>
      </c>
      <c r="E12" s="3">
        <f>(B12-C12)*D12</f>
        <v>92450</v>
      </c>
      <c r="F12" s="32"/>
      <c r="G12" s="3">
        <v>50</v>
      </c>
      <c r="H12" s="3">
        <f>(B12-F12)*G12</f>
        <v>92450</v>
      </c>
      <c r="I12" s="29"/>
      <c r="J12" s="3">
        <v>50</v>
      </c>
      <c r="K12" s="3">
        <f>(B12-I12)*J12</f>
        <v>92450</v>
      </c>
      <c r="L12" s="32"/>
      <c r="M12" s="3">
        <v>50</v>
      </c>
      <c r="N12" s="3">
        <f>(B12-L12)*M12</f>
        <v>92450</v>
      </c>
      <c r="O12" s="32"/>
      <c r="P12" s="3">
        <v>50</v>
      </c>
      <c r="Q12" s="3">
        <f>(B12-O12)*P12</f>
        <v>92450</v>
      </c>
      <c r="R12" s="32"/>
      <c r="S12" s="3">
        <v>50</v>
      </c>
      <c r="T12" s="3">
        <f>(B12-R12)*S12</f>
        <v>92450</v>
      </c>
    </row>
    <row r="13" spans="1:20">
      <c r="A13" t="s">
        <v>9</v>
      </c>
      <c r="B13" s="32">
        <v>30000</v>
      </c>
      <c r="C13" s="32"/>
      <c r="D13" s="3">
        <v>1</v>
      </c>
      <c r="E13" s="3">
        <f>(B13-C13)*D13</f>
        <v>30000</v>
      </c>
      <c r="F13" s="32"/>
      <c r="G13" s="3">
        <v>1</v>
      </c>
      <c r="H13" s="3">
        <f t="shared" ref="H13:H16" si="0">(B13-F13)*G13</f>
        <v>30000</v>
      </c>
      <c r="I13" s="29"/>
      <c r="J13" s="3">
        <v>1</v>
      </c>
      <c r="K13" s="3">
        <f>(B13-I13)*J13</f>
        <v>30000</v>
      </c>
      <c r="L13" s="32"/>
      <c r="M13" s="3">
        <v>1</v>
      </c>
      <c r="N13" s="3">
        <f>(B13-L13)*M13</f>
        <v>30000</v>
      </c>
      <c r="O13" s="32"/>
      <c r="P13" s="3">
        <v>1</v>
      </c>
      <c r="Q13" s="3">
        <f>(B13-O13)*P13</f>
        <v>30000</v>
      </c>
      <c r="R13" s="32"/>
      <c r="S13" s="3">
        <v>1</v>
      </c>
      <c r="T13" s="3">
        <f>(B13-R13)*S13</f>
        <v>30000</v>
      </c>
    </row>
    <row r="14" spans="1:20">
      <c r="A14" t="s">
        <v>33</v>
      </c>
      <c r="B14" s="32"/>
      <c r="C14" s="32"/>
      <c r="D14" s="3">
        <v>1</v>
      </c>
      <c r="E14" s="3">
        <f t="shared" ref="E14:E16" si="1">(B14-C14)*D14</f>
        <v>0</v>
      </c>
      <c r="F14" s="32"/>
      <c r="G14" s="3">
        <v>1</v>
      </c>
      <c r="H14" s="3">
        <f t="shared" si="0"/>
        <v>0</v>
      </c>
      <c r="I14" s="29"/>
      <c r="J14" s="3">
        <v>1</v>
      </c>
      <c r="K14" s="3">
        <f>(B14-I14)*J14</f>
        <v>0</v>
      </c>
      <c r="L14" s="32"/>
      <c r="M14" s="3">
        <v>1</v>
      </c>
      <c r="N14" s="3">
        <f>(B14-L14)*M14</f>
        <v>0</v>
      </c>
      <c r="O14" s="32"/>
      <c r="P14" s="3">
        <v>1</v>
      </c>
      <c r="Q14" s="3">
        <f>(B14-O14)*P14</f>
        <v>0</v>
      </c>
      <c r="R14" s="32"/>
      <c r="S14" s="3">
        <v>1</v>
      </c>
      <c r="T14" s="3">
        <f>(B14-R14)*S14</f>
        <v>0</v>
      </c>
    </row>
    <row r="15" spans="1:20">
      <c r="A15" s="7" t="s">
        <v>34</v>
      </c>
      <c r="B15" s="30"/>
      <c r="C15" s="30">
        <v>0</v>
      </c>
      <c r="D15" s="9">
        <v>1</v>
      </c>
      <c r="E15" s="9">
        <f t="shared" si="1"/>
        <v>0</v>
      </c>
      <c r="F15" s="30">
        <v>0</v>
      </c>
      <c r="G15" s="9">
        <v>1</v>
      </c>
      <c r="H15" s="9">
        <f t="shared" si="0"/>
        <v>0</v>
      </c>
      <c r="I15" s="8">
        <v>0</v>
      </c>
      <c r="J15" s="9">
        <v>1</v>
      </c>
      <c r="K15" s="9">
        <f t="shared" ref="K15:K16" si="2">(B15-I15)*J15</f>
        <v>0</v>
      </c>
      <c r="L15" s="30">
        <v>0</v>
      </c>
      <c r="M15" s="9">
        <v>1</v>
      </c>
      <c r="N15" s="9">
        <f t="shared" ref="N15:N16" si="3">(B15-L15)*M15</f>
        <v>0</v>
      </c>
      <c r="O15" s="30">
        <v>0</v>
      </c>
      <c r="P15" s="9">
        <v>1</v>
      </c>
      <c r="Q15" s="9">
        <f t="shared" ref="Q15:Q16" si="4">(B15-O15)*P15</f>
        <v>0</v>
      </c>
      <c r="R15" s="30">
        <v>0</v>
      </c>
      <c r="S15" s="9">
        <v>1</v>
      </c>
      <c r="T15" s="9">
        <f t="shared" ref="T15:T16" si="5">(B15-R15)*S15</f>
        <v>0</v>
      </c>
    </row>
    <row r="16" spans="1:20">
      <c r="A16" s="7" t="s">
        <v>35</v>
      </c>
      <c r="B16" s="8"/>
      <c r="C16" s="8">
        <v>0</v>
      </c>
      <c r="D16" s="9">
        <v>1</v>
      </c>
      <c r="E16" s="9">
        <f t="shared" si="1"/>
        <v>0</v>
      </c>
      <c r="F16" s="8">
        <v>0</v>
      </c>
      <c r="G16" s="9">
        <v>1</v>
      </c>
      <c r="H16" s="9">
        <f t="shared" si="0"/>
        <v>0</v>
      </c>
      <c r="I16" s="8">
        <v>0</v>
      </c>
      <c r="J16" s="9">
        <v>1</v>
      </c>
      <c r="K16" s="9">
        <f t="shared" si="2"/>
        <v>0</v>
      </c>
      <c r="L16" s="8">
        <v>0</v>
      </c>
      <c r="M16" s="9">
        <v>1</v>
      </c>
      <c r="N16" s="9">
        <f t="shared" si="3"/>
        <v>0</v>
      </c>
      <c r="O16" s="8">
        <v>0</v>
      </c>
      <c r="P16" s="9">
        <v>1</v>
      </c>
      <c r="Q16" s="9">
        <f t="shared" si="4"/>
        <v>0</v>
      </c>
      <c r="R16" s="8">
        <v>0</v>
      </c>
      <c r="S16" s="9">
        <v>1</v>
      </c>
      <c r="T16" s="9">
        <f t="shared" si="5"/>
        <v>0</v>
      </c>
    </row>
    <row r="17" spans="1:20">
      <c r="A17" t="s">
        <v>10</v>
      </c>
      <c r="B17" s="5" t="str">
        <f>B10</f>
        <v>1965</v>
      </c>
      <c r="C17" s="5">
        <f>C10</f>
        <v>0</v>
      </c>
      <c r="D17" s="12">
        <v>5.0000000000000001E-3</v>
      </c>
      <c r="E17" s="3">
        <f>(B17-C17)*D17*C20</f>
        <v>1961070.0000000002</v>
      </c>
      <c r="F17" s="5">
        <f>F10</f>
        <v>0</v>
      </c>
      <c r="G17" s="12">
        <v>5.0000000000000001E-3</v>
      </c>
      <c r="H17" s="11">
        <f>(B17-F17)*G17*F20</f>
        <v>1670250.0000000002</v>
      </c>
      <c r="I17" s="5">
        <f>I10</f>
        <v>0</v>
      </c>
      <c r="J17" s="12">
        <v>5.0000000000000001E-3</v>
      </c>
      <c r="K17" s="11">
        <f>(B17-I17)*J17*I20</f>
        <v>1390237.5000000002</v>
      </c>
      <c r="L17" s="5">
        <f>L10</f>
        <v>0</v>
      </c>
      <c r="M17" s="12">
        <v>5.0000000000000001E-3</v>
      </c>
      <c r="N17" s="11">
        <f>(B17-L17)*M17*L20</f>
        <v>1719375.0000000002</v>
      </c>
      <c r="O17" s="5">
        <f>O10</f>
        <v>0</v>
      </c>
      <c r="P17" s="12">
        <v>5.0000000000000001E-3</v>
      </c>
      <c r="Q17" s="11">
        <f>(B17-O17)*P17*O20</f>
        <v>1847100.0000000002</v>
      </c>
      <c r="R17" s="5">
        <f>R10</f>
        <v>0</v>
      </c>
      <c r="S17" s="12">
        <v>5.0000000000000001E-3</v>
      </c>
      <c r="T17" s="11">
        <f>(B17-R17)*S17*R20</f>
        <v>1375500.0000000002</v>
      </c>
    </row>
    <row r="18" spans="1:20">
      <c r="B18" s="4"/>
      <c r="C18" s="5"/>
      <c r="D18" s="5"/>
      <c r="E18" s="5"/>
      <c r="F18" s="5"/>
      <c r="G18" s="5"/>
      <c r="H18" s="5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>
      <c r="A19" t="s">
        <v>11</v>
      </c>
      <c r="B19" s="6"/>
      <c r="C19" s="26">
        <v>42801</v>
      </c>
      <c r="D19" s="26"/>
      <c r="E19" s="26"/>
      <c r="F19" s="26">
        <v>43083</v>
      </c>
      <c r="G19" s="26"/>
      <c r="H19" s="26"/>
      <c r="I19" s="26">
        <v>42842</v>
      </c>
      <c r="J19" s="26"/>
      <c r="K19" s="26"/>
      <c r="L19" s="26">
        <v>43073</v>
      </c>
      <c r="M19" s="26"/>
      <c r="N19" s="26"/>
      <c r="O19" s="26">
        <v>42949</v>
      </c>
      <c r="P19" s="26"/>
      <c r="Q19" s="26"/>
      <c r="R19" s="26">
        <v>42739</v>
      </c>
      <c r="S19" s="26"/>
      <c r="T19" s="26"/>
    </row>
    <row r="20" spans="1:20">
      <c r="A20" t="s">
        <v>12</v>
      </c>
      <c r="B20" s="4"/>
      <c r="C20" s="34">
        <v>199600</v>
      </c>
      <c r="D20" s="34"/>
      <c r="E20" s="34"/>
      <c r="F20" s="34">
        <v>170000</v>
      </c>
      <c r="G20" s="34"/>
      <c r="H20" s="34"/>
      <c r="I20" s="34">
        <v>141500</v>
      </c>
      <c r="J20" s="34"/>
      <c r="K20" s="34"/>
      <c r="L20" s="34">
        <v>175000</v>
      </c>
      <c r="M20" s="34"/>
      <c r="N20" s="34"/>
      <c r="O20" s="34">
        <v>188000</v>
      </c>
      <c r="P20" s="34"/>
      <c r="Q20" s="34"/>
      <c r="R20" s="34">
        <v>140000</v>
      </c>
      <c r="S20" s="34"/>
      <c r="T20" s="34"/>
    </row>
    <row r="21" spans="1:20">
      <c r="A21" t="s">
        <v>13</v>
      </c>
      <c r="B21" s="4"/>
      <c r="C21" s="33">
        <f>D36</f>
        <v>16289.8</v>
      </c>
      <c r="D21" s="33"/>
      <c r="E21" s="33"/>
      <c r="F21" s="33">
        <f>G36</f>
        <v>16289.8</v>
      </c>
      <c r="G21" s="33"/>
      <c r="H21" s="33"/>
      <c r="I21" s="33">
        <f>J36</f>
        <v>16289.8</v>
      </c>
      <c r="J21" s="33"/>
      <c r="K21" s="33"/>
      <c r="L21" s="33">
        <f>M36</f>
        <v>16289.8</v>
      </c>
      <c r="M21" s="33"/>
      <c r="N21" s="33"/>
      <c r="O21" s="33">
        <f>P36</f>
        <v>16289.8</v>
      </c>
      <c r="P21" s="33"/>
      <c r="Q21" s="33"/>
      <c r="R21" s="33">
        <f>S36</f>
        <v>16289.8</v>
      </c>
      <c r="S21" s="33"/>
      <c r="T21" s="33"/>
    </row>
    <row r="22" spans="1:20">
      <c r="A22" s="19" t="s">
        <v>14</v>
      </c>
      <c r="B22" s="4"/>
      <c r="C22" s="25">
        <f>SUM(C21:T21)/C21</f>
        <v>6.0000000000000009</v>
      </c>
      <c r="D22" s="25"/>
      <c r="E22" s="25"/>
      <c r="F22" s="25">
        <f>SUM(C21:T21)/F21</f>
        <v>6.0000000000000009</v>
      </c>
      <c r="G22" s="25"/>
      <c r="H22" s="25"/>
      <c r="I22" s="25">
        <f>SUM(C21:T21)/I21</f>
        <v>6.0000000000000009</v>
      </c>
      <c r="J22" s="25"/>
      <c r="K22" s="25"/>
      <c r="L22" s="25">
        <f>SUM(C21:T21)/L21</f>
        <v>6.0000000000000009</v>
      </c>
      <c r="M22" s="25"/>
      <c r="N22" s="25"/>
      <c r="O22" s="25">
        <f>SUM(C21:T21)/O21</f>
        <v>6.0000000000000009</v>
      </c>
      <c r="P22" s="25"/>
      <c r="Q22" s="25"/>
      <c r="R22" s="25">
        <f>SUM(C21:T21)/R21</f>
        <v>6.0000000000000009</v>
      </c>
      <c r="S22" s="25"/>
      <c r="T22" s="25"/>
    </row>
    <row r="23" spans="1:20">
      <c r="A23" s="19"/>
      <c r="B23" s="4"/>
      <c r="C23" s="22">
        <f>C22/SUM(C22:T22)*C26</f>
        <v>380520</v>
      </c>
      <c r="D23" s="23"/>
      <c r="E23" s="23"/>
      <c r="F23" s="22">
        <f>F22/SUM(C22:T22)*F26</f>
        <v>327116.66666666669</v>
      </c>
      <c r="G23" s="23"/>
      <c r="H23" s="23"/>
      <c r="I23" s="22">
        <f>I22/SUM(C22:T22)*I26</f>
        <v>275697.91666666669</v>
      </c>
      <c r="J23" s="23"/>
      <c r="K23" s="23"/>
      <c r="L23" s="22">
        <f>L22/SUM(C22:T22)*L26</f>
        <v>336137.5</v>
      </c>
      <c r="M23" s="23"/>
      <c r="N23" s="23"/>
      <c r="O23" s="22">
        <f>O22/SUM(C22:T22)*O26</f>
        <v>359591.66666666663</v>
      </c>
      <c r="P23" s="23"/>
      <c r="Q23" s="23"/>
      <c r="R23" s="22">
        <f>R22/SUM(C22:T22)*R26</f>
        <v>272991.66666666669</v>
      </c>
      <c r="S23" s="23"/>
      <c r="T23" s="23"/>
    </row>
    <row r="24" spans="1:20">
      <c r="A24" t="s">
        <v>15</v>
      </c>
      <c r="B24" s="4"/>
      <c r="C24" s="21">
        <f>SUM(E12:E17)</f>
        <v>2083520.0000000002</v>
      </c>
      <c r="D24" s="21"/>
      <c r="E24" s="21"/>
      <c r="F24" s="21">
        <f>SUM(H12:H17)</f>
        <v>1792700.0000000002</v>
      </c>
      <c r="G24" s="21"/>
      <c r="H24" s="21"/>
      <c r="I24" s="21">
        <f>SUM(K12:K17)</f>
        <v>1512687.5000000002</v>
      </c>
      <c r="J24" s="21"/>
      <c r="K24" s="21"/>
      <c r="L24" s="21">
        <f>SUM(N12:N17)</f>
        <v>1841825.0000000002</v>
      </c>
      <c r="M24" s="21"/>
      <c r="N24" s="21"/>
      <c r="O24" s="21">
        <f>SUM(Q12:Q17)</f>
        <v>1969550.0000000002</v>
      </c>
      <c r="P24" s="21"/>
      <c r="Q24" s="21"/>
      <c r="R24" s="21">
        <f>SUM(T12:T17)</f>
        <v>1497950.0000000002</v>
      </c>
      <c r="S24" s="21"/>
      <c r="T24" s="21"/>
    </row>
    <row r="25" spans="1:20">
      <c r="A25" t="s">
        <v>16</v>
      </c>
      <c r="B25" s="4"/>
      <c r="C25" s="21">
        <f>ABS(E12)+ABS(E13)+ABS(E14)+ABS(E15)+ABS(E16)+ABS(E17)</f>
        <v>2083520.0000000002</v>
      </c>
      <c r="D25" s="21"/>
      <c r="E25" s="21"/>
      <c r="F25" s="21">
        <f>ABS(H12)+ABS(H13)+ABS(H14)+ABS(H15)+ABS(H16)+ABS(H17)</f>
        <v>1792700.0000000002</v>
      </c>
      <c r="G25" s="21"/>
      <c r="H25" s="21"/>
      <c r="I25" s="21">
        <f>ABS(K12)+ABS(K13)+ABS(K14)+ABS(K15)+ABS(K16)+ABS(K17)</f>
        <v>1512687.5000000002</v>
      </c>
      <c r="J25" s="21"/>
      <c r="K25" s="21"/>
      <c r="L25" s="21">
        <f>ABS(N12)+ABS(N13)+ABS(N14)+ABS(N15)+ABS(N16)+ABS(N17)</f>
        <v>1841825.0000000002</v>
      </c>
      <c r="M25" s="21"/>
      <c r="N25" s="21"/>
      <c r="O25" s="21">
        <f>ABS(Q12)+ABS(Q13)+ABS(Q14)+ABS(Q15)+ABS(Q16)+ABS(Q17)</f>
        <v>1969550.0000000002</v>
      </c>
      <c r="P25" s="21"/>
      <c r="Q25" s="21"/>
      <c r="R25" s="21">
        <f>ABS(T12)+ABS(T13)+ABS(T14)+ABS(T15)+ABS(T16)+ABS(T17)</f>
        <v>1497950.0000000002</v>
      </c>
      <c r="S25" s="21"/>
      <c r="T25" s="21"/>
    </row>
    <row r="26" spans="1:20">
      <c r="A26" t="s">
        <v>17</v>
      </c>
      <c r="B26" s="15">
        <f>SUM(C23:T23)</f>
        <v>1952055.4166666667</v>
      </c>
      <c r="C26" s="21">
        <f>C20+C24</f>
        <v>2283120</v>
      </c>
      <c r="D26" s="21"/>
      <c r="E26" s="21"/>
      <c r="F26" s="21">
        <f>F20+F24</f>
        <v>1962700.0000000002</v>
      </c>
      <c r="G26" s="21"/>
      <c r="H26" s="21"/>
      <c r="I26" s="21">
        <f>I20+I24</f>
        <v>1654187.5000000002</v>
      </c>
      <c r="J26" s="21"/>
      <c r="K26" s="21"/>
      <c r="L26" s="21">
        <f>L20+L24</f>
        <v>2016825.0000000002</v>
      </c>
      <c r="M26" s="21"/>
      <c r="N26" s="21"/>
      <c r="O26" s="21">
        <f>O20+O24</f>
        <v>2157550</v>
      </c>
      <c r="P26" s="21"/>
      <c r="Q26" s="21"/>
      <c r="R26" s="21">
        <f>R20+R24</f>
        <v>1637950.0000000002</v>
      </c>
      <c r="S26" s="21"/>
      <c r="T26" s="21"/>
    </row>
    <row r="28" spans="1:20">
      <c r="C28" s="24" t="s">
        <v>39</v>
      </c>
      <c r="D28" s="24"/>
      <c r="E28" s="24"/>
      <c r="F28" s="24" t="s">
        <v>39</v>
      </c>
      <c r="G28" s="24"/>
      <c r="H28" s="24"/>
      <c r="I28" s="24" t="s">
        <v>39</v>
      </c>
      <c r="J28" s="24"/>
      <c r="K28" s="24"/>
      <c r="L28" s="24" t="s">
        <v>39</v>
      </c>
      <c r="M28" s="24"/>
      <c r="N28" s="24"/>
      <c r="O28" s="24" t="s">
        <v>39</v>
      </c>
      <c r="P28" s="24"/>
      <c r="Q28" s="24"/>
      <c r="R28" s="24" t="s">
        <v>39</v>
      </c>
      <c r="S28" s="24"/>
      <c r="T28" s="24"/>
    </row>
    <row r="29" spans="1:20">
      <c r="B29" s="10"/>
      <c r="C29" s="13" t="s">
        <v>46</v>
      </c>
      <c r="D29" s="16">
        <v>0</v>
      </c>
      <c r="E29" s="13"/>
      <c r="F29" s="13" t="s">
        <v>46</v>
      </c>
      <c r="G29" s="16">
        <v>0</v>
      </c>
      <c r="H29" s="13"/>
      <c r="I29" s="13" t="s">
        <v>46</v>
      </c>
      <c r="J29" s="16">
        <v>0</v>
      </c>
      <c r="K29" s="13"/>
      <c r="L29" s="13" t="s">
        <v>46</v>
      </c>
      <c r="M29" s="16">
        <v>0</v>
      </c>
      <c r="N29" s="13"/>
      <c r="O29" s="13" t="s">
        <v>46</v>
      </c>
      <c r="P29" s="16">
        <v>0</v>
      </c>
      <c r="Q29" s="13"/>
      <c r="R29" s="13" t="s">
        <v>46</v>
      </c>
      <c r="S29" s="16">
        <v>0</v>
      </c>
      <c r="T29" s="13"/>
    </row>
    <row r="30" spans="1:20">
      <c r="C30" s="13" t="s">
        <v>45</v>
      </c>
      <c r="D30" s="14">
        <v>200</v>
      </c>
      <c r="E30" s="13"/>
      <c r="F30" s="13" t="s">
        <v>45</v>
      </c>
      <c r="G30" s="14">
        <v>200</v>
      </c>
      <c r="H30" s="13"/>
      <c r="I30" s="13" t="s">
        <v>45</v>
      </c>
      <c r="J30" s="14">
        <v>200</v>
      </c>
      <c r="K30" s="13"/>
      <c r="L30" s="13" t="s">
        <v>45</v>
      </c>
      <c r="M30" s="14">
        <v>200</v>
      </c>
      <c r="N30" s="13"/>
      <c r="O30" s="13" t="s">
        <v>45</v>
      </c>
      <c r="P30" s="14">
        <v>200</v>
      </c>
      <c r="Q30" s="13"/>
      <c r="R30" s="13" t="s">
        <v>45</v>
      </c>
      <c r="S30" s="14">
        <v>200</v>
      </c>
      <c r="T30" s="13"/>
    </row>
    <row r="31" spans="1:20">
      <c r="C31" s="13" t="s">
        <v>40</v>
      </c>
      <c r="D31" s="14">
        <f>4*ABS(C10-B10)</f>
        <v>7860</v>
      </c>
      <c r="E31" s="13"/>
      <c r="F31" s="13" t="s">
        <v>40</v>
      </c>
      <c r="G31" s="14">
        <f>4*ABS(F10-B10)</f>
        <v>7860</v>
      </c>
      <c r="H31" s="13"/>
      <c r="I31" s="13" t="s">
        <v>40</v>
      </c>
      <c r="J31" s="14">
        <f>4*ABS(I10-B10)</f>
        <v>7860</v>
      </c>
      <c r="K31" s="13"/>
      <c r="L31" s="13" t="s">
        <v>40</v>
      </c>
      <c r="M31" s="14">
        <f>4*ABS(L10-B10)</f>
        <v>7860</v>
      </c>
      <c r="N31" s="13"/>
      <c r="O31" s="13" t="s">
        <v>40</v>
      </c>
      <c r="P31" s="14">
        <f>4*ABS(O10-B10)</f>
        <v>7860</v>
      </c>
      <c r="Q31" s="13"/>
      <c r="R31" s="13" t="s">
        <v>40</v>
      </c>
      <c r="S31" s="14">
        <f>4*ABS(R10-B10)</f>
        <v>7860</v>
      </c>
      <c r="T31" s="13"/>
    </row>
    <row r="32" spans="1:20">
      <c r="C32" s="13" t="s">
        <v>41</v>
      </c>
      <c r="D32" s="14">
        <f>0.2*ABS(C12-B12)</f>
        <v>369.8</v>
      </c>
      <c r="E32" s="13"/>
      <c r="F32" s="13" t="s">
        <v>41</v>
      </c>
      <c r="G32" s="14">
        <f>0.2*ABS(F12-B12)</f>
        <v>369.8</v>
      </c>
      <c r="H32" s="13"/>
      <c r="I32" s="13" t="s">
        <v>41</v>
      </c>
      <c r="J32" s="14">
        <f>0.2*ABS(I12-B12)</f>
        <v>369.8</v>
      </c>
      <c r="K32" s="13"/>
      <c r="L32" s="13" t="s">
        <v>41</v>
      </c>
      <c r="M32" s="14">
        <f>0.2*ABS(L12-B12)</f>
        <v>369.8</v>
      </c>
      <c r="N32" s="13"/>
      <c r="O32" s="13" t="s">
        <v>41</v>
      </c>
      <c r="P32" s="14">
        <f>0.2*ABS(O12-B12)</f>
        <v>369.8</v>
      </c>
      <c r="Q32" s="13"/>
      <c r="R32" s="13" t="s">
        <v>41</v>
      </c>
      <c r="S32" s="14">
        <f>0.2*ABS(R12-B12)</f>
        <v>369.8</v>
      </c>
      <c r="T32" s="13"/>
    </row>
    <row r="33" spans="3:20">
      <c r="C33" s="13" t="s">
        <v>42</v>
      </c>
      <c r="D33" s="14">
        <v>0</v>
      </c>
      <c r="E33" s="13"/>
      <c r="F33" s="13" t="s">
        <v>42</v>
      </c>
      <c r="G33" s="14">
        <v>0</v>
      </c>
      <c r="H33" s="13"/>
      <c r="I33" s="13" t="s">
        <v>42</v>
      </c>
      <c r="J33" s="14">
        <v>0</v>
      </c>
      <c r="K33" s="13"/>
      <c r="L33" s="13" t="s">
        <v>42</v>
      </c>
      <c r="M33" s="14">
        <v>0</v>
      </c>
      <c r="N33" s="13"/>
      <c r="O33" s="13" t="s">
        <v>42</v>
      </c>
      <c r="P33" s="14">
        <v>0</v>
      </c>
      <c r="Q33" s="13"/>
      <c r="R33" s="13" t="s">
        <v>42</v>
      </c>
      <c r="S33" s="14">
        <v>0</v>
      </c>
      <c r="T33" s="13"/>
    </row>
    <row r="34" spans="3:20">
      <c r="C34" s="13" t="s">
        <v>43</v>
      </c>
      <c r="D34" s="14">
        <f>0.01*ABS(C14-B14)</f>
        <v>0</v>
      </c>
      <c r="E34" s="13"/>
      <c r="F34" s="13" t="s">
        <v>43</v>
      </c>
      <c r="G34" s="14">
        <f>0.01*ABS(F14-E14)</f>
        <v>0</v>
      </c>
      <c r="H34" s="13"/>
      <c r="I34" s="13" t="s">
        <v>43</v>
      </c>
      <c r="J34" s="14">
        <f>0.01*ABS(I14-H14)</f>
        <v>0</v>
      </c>
      <c r="K34" s="13"/>
      <c r="L34" s="13" t="s">
        <v>43</v>
      </c>
      <c r="M34" s="14">
        <f>0.01*ABS(L14-K14)</f>
        <v>0</v>
      </c>
      <c r="N34" s="13"/>
      <c r="O34" s="13" t="s">
        <v>43</v>
      </c>
      <c r="P34" s="14">
        <f>0.01*ABS(O14-N14)</f>
        <v>0</v>
      </c>
      <c r="Q34" s="13"/>
      <c r="R34" s="13" t="s">
        <v>43</v>
      </c>
      <c r="S34" s="14">
        <f>0.01*ABS(R14-Q14)</f>
        <v>0</v>
      </c>
      <c r="T34" s="13"/>
    </row>
    <row r="35" spans="3:20">
      <c r="C35" s="13" t="s">
        <v>44</v>
      </c>
      <c r="D35" s="14">
        <f>4*ABS(C17-B17)</f>
        <v>7860</v>
      </c>
      <c r="E35" s="13"/>
      <c r="F35" s="13" t="s">
        <v>44</v>
      </c>
      <c r="G35" s="14">
        <f>4*ABS(F17-B17)</f>
        <v>7860</v>
      </c>
      <c r="H35" s="13"/>
      <c r="I35" s="13" t="s">
        <v>44</v>
      </c>
      <c r="J35" s="14">
        <f>4*ABS(I17-B17)</f>
        <v>7860</v>
      </c>
      <c r="K35" s="13"/>
      <c r="L35" s="13" t="s">
        <v>44</v>
      </c>
      <c r="M35" s="14">
        <f>4*ABS(L17-B17)</f>
        <v>7860</v>
      </c>
      <c r="N35" s="13"/>
      <c r="O35" s="13" t="s">
        <v>44</v>
      </c>
      <c r="P35" s="14">
        <f>4*ABS(O17-B17)</f>
        <v>7860</v>
      </c>
      <c r="Q35" s="13"/>
      <c r="R35" s="13" t="s">
        <v>44</v>
      </c>
      <c r="S35" s="14">
        <f>4*ABS(R17-B17)</f>
        <v>7860</v>
      </c>
      <c r="T35" s="13"/>
    </row>
    <row r="36" spans="3:20">
      <c r="C36" s="17" t="s">
        <v>47</v>
      </c>
      <c r="D36" s="14">
        <f>SUM(D29:D35)</f>
        <v>16289.8</v>
      </c>
      <c r="E36" s="13"/>
      <c r="F36" s="17" t="s">
        <v>47</v>
      </c>
      <c r="G36" s="14">
        <f>SUM(G29:G35)</f>
        <v>16289.8</v>
      </c>
      <c r="H36" s="13"/>
      <c r="I36" s="17" t="s">
        <v>47</v>
      </c>
      <c r="J36" s="14">
        <f>SUM(J29:J35)</f>
        <v>16289.8</v>
      </c>
      <c r="K36" s="13"/>
      <c r="L36" s="17" t="s">
        <v>47</v>
      </c>
      <c r="M36" s="14">
        <f>SUM(M29:M35)</f>
        <v>16289.8</v>
      </c>
      <c r="N36" s="13"/>
      <c r="O36" s="17" t="s">
        <v>47</v>
      </c>
      <c r="P36" s="14">
        <f>SUM(P29:P35)</f>
        <v>16289.8</v>
      </c>
      <c r="Q36" s="13"/>
      <c r="R36" s="17" t="s">
        <v>47</v>
      </c>
      <c r="S36" s="14">
        <f>SUM(S29:S35)</f>
        <v>16289.8</v>
      </c>
      <c r="T36" s="13"/>
    </row>
  </sheetData>
  <mergeCells count="119">
    <mergeCell ref="R7:T7"/>
    <mergeCell ref="R8:T8"/>
    <mergeCell ref="R9:T9"/>
    <mergeCell ref="R10:T10"/>
    <mergeCell ref="R18:T18"/>
    <mergeCell ref="R19:T19"/>
    <mergeCell ref="R1:T1"/>
    <mergeCell ref="R2:T2"/>
    <mergeCell ref="R3:T3"/>
    <mergeCell ref="R4:T4"/>
    <mergeCell ref="R5:T5"/>
    <mergeCell ref="O20:Q20"/>
    <mergeCell ref="O21:Q21"/>
    <mergeCell ref="O22:Q22"/>
    <mergeCell ref="O24:Q24"/>
    <mergeCell ref="O7:Q7"/>
    <mergeCell ref="O8:Q8"/>
    <mergeCell ref="O9:Q9"/>
    <mergeCell ref="O10:Q10"/>
    <mergeCell ref="O18:Q18"/>
    <mergeCell ref="O19:Q19"/>
    <mergeCell ref="O1:Q1"/>
    <mergeCell ref="O2:Q2"/>
    <mergeCell ref="O3:Q3"/>
    <mergeCell ref="O4:Q4"/>
    <mergeCell ref="O5:Q5"/>
    <mergeCell ref="O6:Q6"/>
    <mergeCell ref="R6:T6"/>
    <mergeCell ref="R20:T20"/>
    <mergeCell ref="R21:T21"/>
    <mergeCell ref="L20:N20"/>
    <mergeCell ref="L21:N21"/>
    <mergeCell ref="L22:N22"/>
    <mergeCell ref="L24:N24"/>
    <mergeCell ref="L25:N25"/>
    <mergeCell ref="L26:N26"/>
    <mergeCell ref="L7:N7"/>
    <mergeCell ref="L8:N8"/>
    <mergeCell ref="L9:N9"/>
    <mergeCell ref="L10:N10"/>
    <mergeCell ref="L18:N18"/>
    <mergeCell ref="L19:N19"/>
    <mergeCell ref="L1:N1"/>
    <mergeCell ref="L2:N2"/>
    <mergeCell ref="L3:N3"/>
    <mergeCell ref="L4:N4"/>
    <mergeCell ref="L5:N5"/>
    <mergeCell ref="L6:N6"/>
    <mergeCell ref="C25:E25"/>
    <mergeCell ref="F25:H25"/>
    <mergeCell ref="I25:K25"/>
    <mergeCell ref="I18:K18"/>
    <mergeCell ref="I19:K19"/>
    <mergeCell ref="I20:K20"/>
    <mergeCell ref="F20:H20"/>
    <mergeCell ref="C20:E20"/>
    <mergeCell ref="C21:E21"/>
    <mergeCell ref="F21:H21"/>
    <mergeCell ref="I21:K21"/>
    <mergeCell ref="F6:H6"/>
    <mergeCell ref="F7:H7"/>
    <mergeCell ref="F8:H8"/>
    <mergeCell ref="F9:H9"/>
    <mergeCell ref="F10:H10"/>
    <mergeCell ref="C19:E19"/>
    <mergeCell ref="F19:H19"/>
    <mergeCell ref="F5:H5"/>
    <mergeCell ref="C26:E26"/>
    <mergeCell ref="F26:H26"/>
    <mergeCell ref="I26:K26"/>
    <mergeCell ref="C22:E22"/>
    <mergeCell ref="F22:H22"/>
    <mergeCell ref="I22:K22"/>
    <mergeCell ref="C24:E24"/>
    <mergeCell ref="F24:H24"/>
    <mergeCell ref="I24:K24"/>
    <mergeCell ref="C1:E1"/>
    <mergeCell ref="I1:K1"/>
    <mergeCell ref="I2:K2"/>
    <mergeCell ref="I3:K3"/>
    <mergeCell ref="I4:K4"/>
    <mergeCell ref="I5:K5"/>
    <mergeCell ref="C10:E10"/>
    <mergeCell ref="C9:E9"/>
    <mergeCell ref="C8:E8"/>
    <mergeCell ref="C7:E7"/>
    <mergeCell ref="C6:E6"/>
    <mergeCell ref="C5:E5"/>
    <mergeCell ref="C4:E4"/>
    <mergeCell ref="C3:E3"/>
    <mergeCell ref="C2:E2"/>
    <mergeCell ref="I6:K6"/>
    <mergeCell ref="I7:K7"/>
    <mergeCell ref="I8:K8"/>
    <mergeCell ref="I9:K9"/>
    <mergeCell ref="I10:K10"/>
    <mergeCell ref="F1:H1"/>
    <mergeCell ref="F2:H2"/>
    <mergeCell ref="F3:H3"/>
    <mergeCell ref="F4:H4"/>
    <mergeCell ref="C28:E28"/>
    <mergeCell ref="F28:H28"/>
    <mergeCell ref="I28:K28"/>
    <mergeCell ref="L28:N28"/>
    <mergeCell ref="O28:Q28"/>
    <mergeCell ref="R28:T28"/>
    <mergeCell ref="A22:A23"/>
    <mergeCell ref="C23:E23"/>
    <mergeCell ref="F23:H23"/>
    <mergeCell ref="I23:K23"/>
    <mergeCell ref="L23:N23"/>
    <mergeCell ref="O23:Q23"/>
    <mergeCell ref="R23:T23"/>
    <mergeCell ref="O25:Q25"/>
    <mergeCell ref="O26:Q26"/>
    <mergeCell ref="R22:T22"/>
    <mergeCell ref="R24:T24"/>
    <mergeCell ref="R25:T25"/>
    <mergeCell ref="R26:T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COMPS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nardoyno</dc:creator>
  <cp:lastModifiedBy>nardoyno</cp:lastModifiedBy>
  <dcterms:created xsi:type="dcterms:W3CDTF">2018-04-12T21:46:33Z</dcterms:created>
  <dcterms:modified xsi:type="dcterms:W3CDTF">2018-04-13T20:43:18Z</dcterms:modified>
</cp:coreProperties>
</file>